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<sst xmlns="http://schemas.openxmlformats.org/spreadsheetml/2006/main" count="59" uniqueCount="59">
  <si>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 xml:space="preserve">№№ </t>
  </si>
  <si>
    <t>Наименование  статьи</t>
  </si>
  <si>
    <t>Количество (275 + 65  прогноз вступления)</t>
  </si>
  <si>
    <t>Планируемое поступление средств</t>
  </si>
  <si>
    <t>1.</t>
  </si>
  <si>
    <t>Целевые взносы на ведение уставной деятельности</t>
  </si>
  <si>
    <t>2.</t>
  </si>
  <si>
    <t xml:space="preserve">Членские взносы </t>
  </si>
  <si>
    <t>3.</t>
  </si>
  <si>
    <t>Вступительные взносы 65 членов</t>
  </si>
  <si>
    <t>4.</t>
  </si>
  <si>
    <t xml:space="preserve">Взнос на нужды  НОСТРОЙ </t>
  </si>
  <si>
    <t xml:space="preserve">Взнос на формирование имущества </t>
  </si>
  <si>
    <t>5.</t>
  </si>
  <si>
    <t>Неиспользованный остаток средств на начало года</t>
  </si>
  <si>
    <t>Итого  доходы</t>
  </si>
  <si>
    <t>Планируемое использование средств</t>
  </si>
  <si>
    <t>1а</t>
  </si>
  <si>
    <t>Оплата труда</t>
  </si>
  <si>
    <t>1б</t>
  </si>
  <si>
    <t>Оплата труда (привлеченные по договорам ГПХ, с ИП) согл. П.8.8. Положения о смете</t>
  </si>
  <si>
    <t>Страховые взносы и сборы от оплаты труда и прочих выплат</t>
  </si>
  <si>
    <t>Услуги специализированных и (или) экспертных организаций по содействию в осуществлении контроля за исполнением требований Ассоциации</t>
  </si>
  <si>
    <t>Аренда и содержание автомашины</t>
  </si>
  <si>
    <t xml:space="preserve"> Аренда и содержание помещения</t>
  </si>
  <si>
    <t>Представительские расходы</t>
  </si>
  <si>
    <t>Расходы на проведение Общих собраний, заседаний Президиума и производственных совещаний</t>
  </si>
  <si>
    <t>Почтовые расходы</t>
  </si>
  <si>
    <t xml:space="preserve">  </t>
  </si>
  <si>
    <t>Услуги связи, интернет</t>
  </si>
  <si>
    <t>Командировочные  расходы</t>
  </si>
  <si>
    <t>11а</t>
  </si>
  <si>
    <t>Обслуживание бухгалтерских и информационных программ и создание сайта</t>
  </si>
  <si>
    <t>11б</t>
  </si>
  <si>
    <t xml:space="preserve"> Канцелярские товары</t>
  </si>
  <si>
    <t>Расходные материалы и ТО техники</t>
  </si>
  <si>
    <t>Услуги банка</t>
  </si>
  <si>
    <t>Приобретение основных средств и хозяйственного инвентаря</t>
  </si>
  <si>
    <t>Расходы на рекламу и информационное сопровождение деятельности Ассоциации</t>
  </si>
  <si>
    <t>Приобретение компьютерных программ</t>
  </si>
  <si>
    <t>Расходы на мероприятия по охране труда и технике безопасности, аттестация рабочих мест</t>
  </si>
  <si>
    <t>Расходы, связанные с созданием Резервного Фонда Президиума</t>
  </si>
  <si>
    <t>Ремонт основных средств и хоз. Инвентаря</t>
  </si>
  <si>
    <t>Расходы по членству в Национальном объединении строителей</t>
  </si>
  <si>
    <t>Услуги на проведение обязательного аудита</t>
  </si>
  <si>
    <t>Приобретение и изготовление бланков, почетных грамот, кубка и прочей символики, визиток</t>
  </si>
  <si>
    <t>Нотариальные услуги</t>
  </si>
  <si>
    <t>Расходы на повышение квалификации и обмен опытом работы</t>
  </si>
  <si>
    <t>Консультационные услуги, расходы на разработку стандартов Ассоциации</t>
  </si>
  <si>
    <t>Расходы, связанные с участием в других организациях</t>
  </si>
  <si>
    <t>Непредвиденные расходы</t>
  </si>
  <si>
    <t>Налоги и сборы</t>
  </si>
  <si>
    <t>Прочие расходы</t>
  </si>
  <si>
    <t>Итого расходов</t>
  </si>
  <si>
    <t>Превышение расходов над доходами (-превышение, +остаток)</t>
  </si>
  <si>
    <t>Генеральный директор</t>
  </si>
  <si>
    <t>О.Б. Козубович</t>
  </si>
  <si>
    <t xml:space="preserve">        ПРОЕКТ    Сметы административно-хозяйственных расходов и доходов  Ассоциации "Строители Омска" на 2019 год</t>
  </si>
  <si>
    <t xml:space="preserve">Значения показателей, руб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</si>
</sst>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i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2" fontId="41" fillId="0" borderId="10" xfId="58" applyNumberFormat="1" applyFont="1" applyBorder="1" applyAlignment="1">
      <alignment horizontal="right" vertical="center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44" fillId="0" borderId="10" xfId="58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left" wrapText="1"/>
    </xf>
    <xf numFmtId="164" fontId="41" fillId="0" borderId="10" xfId="58" applyNumberFormat="1" applyFont="1" applyBorder="1" applyAlignment="1">
      <alignment/>
    </xf>
    <xf numFmtId="2" fontId="41" fillId="0" borderId="10" xfId="58" applyNumberFormat="1" applyFont="1" applyBorder="1" applyAlignment="1">
      <alignment horizontal="center" vertical="center"/>
    </xf>
    <xf numFmtId="43" fontId="41" fillId="0" borderId="10" xfId="58" applyFont="1" applyBorder="1" applyAlignment="1">
      <alignment horizontal="center" vertical="center"/>
    </xf>
    <xf numFmtId="164" fontId="45" fillId="0" borderId="10" xfId="58" applyNumberFormat="1" applyFont="1" applyBorder="1" applyAlignment="1">
      <alignment/>
    </xf>
    <xf numFmtId="43" fontId="41" fillId="0" borderId="0" xfId="58" applyFont="1" applyAlignment="1">
      <alignment/>
    </xf>
    <xf numFmtId="0" fontId="42" fillId="0" borderId="10" xfId="0" applyFont="1" applyBorder="1" applyAlignment="1">
      <alignment horizontal="left" vertical="top" wrapText="1"/>
    </xf>
    <xf numFmtId="43" fontId="44" fillId="0" borderId="10" xfId="58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64" fontId="41" fillId="0" borderId="10" xfId="58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wrapText="1"/>
    </xf>
    <xf numFmtId="43" fontId="41" fillId="0" borderId="10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5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43" fontId="41" fillId="0" borderId="10" xfId="58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43" fontId="41" fillId="0" borderId="10" xfId="58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3" fontId="41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164" fontId="44" fillId="0" borderId="10" xfId="58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wrapText="1"/>
    </xf>
    <xf numFmtId="164" fontId="41" fillId="0" borderId="10" xfId="58" applyNumberFormat="1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164" fontId="41" fillId="0" borderId="0" xfId="58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64" fontId="44" fillId="0" borderId="10" xfId="58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0\&#1086;&#1073;&#1084;&#1077;&#1085;\&#1050;&#1051;&#1048;&#1052;%20&#1053;.&#1053;\&#1057;&#1052;&#1045;&#1058;&#1040;%202019\&#1088;&#1072;&#1089;&#1095;&#1077;&#1090;%20&#1087;&#1072;&#1088;&#1072;&#1084;&#1077;&#1090;&#1088;&#1086;&#1074;%20&#1057;&#1084;&#1077;&#1090;&#1099;%20&#1057;&#1056;&#1054;%20201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0;&#1089;&#1089;&#1086;&#1094;&#1080;&#1072;&#1094;&#1080;&#1103;%20&#1057;&#1090;&#1088;&#1086;&#1080;&#1090;&#1077;&#1083;&#1080;%20&#1054;&#1084;&#1089;&#1082;&#1072;\&#1057;&#1052;&#1077;&#1090;&#1072;%202019\&#1057;&#1084;&#1077;&#1090;&#1072;%202019%20&#1040;%20&#1057;&#1054;%20EXC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меты 2019"/>
    </sheetNames>
    <sheetDataSet>
      <sheetData sheetId="0">
        <row r="58">
          <cell r="R58">
            <v>13482900</v>
          </cell>
        </row>
        <row r="59">
          <cell r="R59">
            <v>975000</v>
          </cell>
        </row>
        <row r="62">
          <cell r="R62">
            <v>1506250</v>
          </cell>
        </row>
        <row r="68">
          <cell r="R68">
            <v>260000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на 2019 год"/>
      <sheetName val="Расшифровка сметы"/>
      <sheetName val="Лист1"/>
    </sheetNames>
    <sheetDataSet>
      <sheetData sheetId="1">
        <row r="5">
          <cell r="E5">
            <v>7730300</v>
          </cell>
        </row>
        <row r="6">
          <cell r="E6">
            <v>102000</v>
          </cell>
        </row>
        <row r="7">
          <cell r="E7">
            <v>2334550.6</v>
          </cell>
        </row>
        <row r="8">
          <cell r="E8">
            <v>90000</v>
          </cell>
        </row>
        <row r="10">
          <cell r="E10">
            <v>6000</v>
          </cell>
        </row>
        <row r="11">
          <cell r="E11">
            <v>60000</v>
          </cell>
        </row>
        <row r="12">
          <cell r="E12">
            <v>1014480</v>
          </cell>
        </row>
        <row r="13">
          <cell r="E13">
            <v>180000</v>
          </cell>
        </row>
        <row r="15">
          <cell r="E15">
            <v>6000</v>
          </cell>
        </row>
        <row r="16">
          <cell r="E16">
            <v>72000</v>
          </cell>
        </row>
        <row r="17">
          <cell r="E17">
            <v>50000</v>
          </cell>
        </row>
        <row r="19">
          <cell r="E19">
            <v>70000</v>
          </cell>
        </row>
        <row r="20">
          <cell r="E20">
            <v>16000</v>
          </cell>
        </row>
        <row r="21">
          <cell r="E21">
            <v>7500</v>
          </cell>
        </row>
        <row r="22">
          <cell r="E22">
            <v>10000</v>
          </cell>
        </row>
        <row r="24">
          <cell r="E24">
            <v>4800</v>
          </cell>
        </row>
        <row r="25">
          <cell r="E25">
            <v>12000</v>
          </cell>
        </row>
        <row r="26">
          <cell r="E26">
            <v>90000</v>
          </cell>
        </row>
        <row r="28">
          <cell r="E28">
            <v>42000</v>
          </cell>
        </row>
        <row r="29">
          <cell r="E29">
            <v>48000</v>
          </cell>
        </row>
        <row r="30">
          <cell r="E30">
            <v>4000</v>
          </cell>
        </row>
        <row r="31">
          <cell r="E31">
            <v>6000</v>
          </cell>
        </row>
        <row r="33">
          <cell r="E33">
            <v>85600</v>
          </cell>
        </row>
        <row r="34">
          <cell r="E34">
            <v>109000</v>
          </cell>
        </row>
        <row r="35">
          <cell r="E35">
            <v>54500</v>
          </cell>
        </row>
        <row r="36">
          <cell r="E36">
            <v>30000</v>
          </cell>
        </row>
        <row r="37">
          <cell r="E37">
            <v>52000</v>
          </cell>
        </row>
        <row r="38">
          <cell r="E38">
            <v>0</v>
          </cell>
        </row>
        <row r="39">
          <cell r="E39">
            <v>3200</v>
          </cell>
        </row>
        <row r="40">
          <cell r="E40">
            <v>30000</v>
          </cell>
        </row>
        <row r="41">
          <cell r="E41">
            <v>66600</v>
          </cell>
        </row>
        <row r="42">
          <cell r="E42">
            <v>110000</v>
          </cell>
        </row>
        <row r="43">
          <cell r="D43" t="str">
            <v>Создание информационной  программы для внутреннего учета  членов А "СО"</v>
          </cell>
          <cell r="E43">
            <v>198750</v>
          </cell>
        </row>
        <row r="46">
          <cell r="E46">
            <v>14000</v>
          </cell>
        </row>
        <row r="47">
          <cell r="E47">
            <v>15000</v>
          </cell>
        </row>
        <row r="48">
          <cell r="E48">
            <v>623</v>
          </cell>
        </row>
        <row r="49">
          <cell r="E49">
            <v>2740</v>
          </cell>
        </row>
        <row r="50">
          <cell r="E50">
            <v>14000</v>
          </cell>
        </row>
        <row r="51">
          <cell r="E51">
            <v>3400</v>
          </cell>
        </row>
        <row r="54">
          <cell r="E54">
            <v>40000</v>
          </cell>
        </row>
        <row r="55">
          <cell r="E55">
            <v>142936.69679999998</v>
          </cell>
        </row>
        <row r="56">
          <cell r="E56">
            <v>37500</v>
          </cell>
        </row>
        <row r="57">
          <cell r="E57">
            <v>12000</v>
          </cell>
        </row>
        <row r="58">
          <cell r="E58">
            <v>42000</v>
          </cell>
        </row>
        <row r="59">
          <cell r="E59">
            <v>170000</v>
          </cell>
        </row>
        <row r="60">
          <cell r="E60">
            <v>40000</v>
          </cell>
        </row>
        <row r="61">
          <cell r="E61">
            <v>69251</v>
          </cell>
        </row>
        <row r="62">
          <cell r="E62">
            <v>5000</v>
          </cell>
        </row>
        <row r="63">
          <cell r="E63">
            <v>10000</v>
          </cell>
        </row>
        <row r="64">
          <cell r="E64">
            <v>106584</v>
          </cell>
        </row>
        <row r="65">
          <cell r="E65">
            <v>60000</v>
          </cell>
        </row>
        <row r="66">
          <cell r="E66">
            <v>70000</v>
          </cell>
        </row>
        <row r="68">
          <cell r="E68">
            <v>126000</v>
          </cell>
        </row>
        <row r="69">
          <cell r="E69">
            <v>80000</v>
          </cell>
        </row>
        <row r="70">
          <cell r="E70">
            <v>50000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9240</v>
          </cell>
        </row>
        <row r="75">
          <cell r="E75">
            <v>6000</v>
          </cell>
        </row>
        <row r="76">
          <cell r="E76">
            <v>26960</v>
          </cell>
        </row>
        <row r="77">
          <cell r="E77">
            <v>18000</v>
          </cell>
        </row>
        <row r="78">
          <cell r="E78">
            <v>6000</v>
          </cell>
        </row>
        <row r="79">
          <cell r="E79">
            <v>2496</v>
          </cell>
        </row>
        <row r="80">
          <cell r="E80">
            <v>4000</v>
          </cell>
        </row>
        <row r="81">
          <cell r="E81">
            <v>5520</v>
          </cell>
        </row>
        <row r="82">
          <cell r="E82">
            <v>18000</v>
          </cell>
        </row>
        <row r="83">
          <cell r="E83">
            <v>32000</v>
          </cell>
        </row>
        <row r="84">
          <cell r="E84">
            <v>122000</v>
          </cell>
        </row>
        <row r="85">
          <cell r="E85">
            <v>300000</v>
          </cell>
        </row>
        <row r="89">
          <cell r="E89">
            <v>30000</v>
          </cell>
        </row>
        <row r="90">
          <cell r="E90">
            <v>0</v>
          </cell>
        </row>
        <row r="91">
          <cell r="E91">
            <v>63000</v>
          </cell>
        </row>
        <row r="92">
          <cell r="E92">
            <v>10000</v>
          </cell>
        </row>
        <row r="93">
          <cell r="E93">
            <v>1120</v>
          </cell>
        </row>
        <row r="95">
          <cell r="E95">
            <v>6000</v>
          </cell>
        </row>
        <row r="97">
          <cell r="E97">
            <v>343750</v>
          </cell>
        </row>
        <row r="98">
          <cell r="E98">
            <v>368750</v>
          </cell>
        </row>
        <row r="99">
          <cell r="E99">
            <v>387500</v>
          </cell>
        </row>
        <row r="100">
          <cell r="E100">
            <v>406250</v>
          </cell>
        </row>
        <row r="102">
          <cell r="E102">
            <v>0</v>
          </cell>
        </row>
        <row r="103">
          <cell r="E103">
            <v>81249</v>
          </cell>
        </row>
        <row r="104">
          <cell r="E104">
            <v>170000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G14" sqref="G14"/>
    </sheetView>
  </sheetViews>
  <sheetFormatPr defaultColWidth="8.7109375" defaultRowHeight="15"/>
  <cols>
    <col min="1" max="1" width="4.8515625" style="1" customWidth="1"/>
    <col min="2" max="2" width="70.421875" style="38" customWidth="1"/>
    <col min="3" max="3" width="9.7109375" style="1" customWidth="1"/>
    <col min="4" max="4" width="23.7109375" style="39" customWidth="1"/>
    <col min="5" max="5" width="8.7109375" style="1" customWidth="1"/>
    <col min="6" max="6" width="18.57421875" style="1" bestFit="1" customWidth="1"/>
    <col min="7" max="7" width="8.7109375" style="1" customWidth="1"/>
    <col min="8" max="8" width="11.57421875" style="1" bestFit="1" customWidth="1"/>
    <col min="9" max="16384" width="8.7109375" style="1" customWidth="1"/>
  </cols>
  <sheetData>
    <row r="1" spans="1:4" ht="34.5" customHeight="1">
      <c r="A1" s="40" t="s">
        <v>57</v>
      </c>
      <c r="B1" s="40"/>
      <c r="C1" s="40"/>
      <c r="D1" s="1"/>
    </row>
    <row r="2" spans="1:4" ht="15.75">
      <c r="A2" s="41" t="s">
        <v>0</v>
      </c>
      <c r="B2" s="42" t="s">
        <v>1</v>
      </c>
      <c r="C2" s="41"/>
      <c r="D2" s="43" t="s">
        <v>58</v>
      </c>
    </row>
    <row r="3" spans="1:4" ht="15.75">
      <c r="A3" s="41"/>
      <c r="B3" s="42"/>
      <c r="C3" s="41"/>
      <c r="D3" s="43"/>
    </row>
    <row r="4" spans="1:4" ht="15.75">
      <c r="A4" s="2"/>
      <c r="B4" s="3" t="s">
        <v>2</v>
      </c>
      <c r="C4" s="2">
        <v>340</v>
      </c>
      <c r="D4" s="4"/>
    </row>
    <row r="5" spans="1:4" ht="15.75">
      <c r="A5" s="2"/>
      <c r="B5" s="5" t="s">
        <v>3</v>
      </c>
      <c r="C5" s="6"/>
      <c r="D5" s="7"/>
    </row>
    <row r="6" spans="1:4" ht="15.75">
      <c r="A6" s="8" t="s">
        <v>4</v>
      </c>
      <c r="B6" s="9" t="s">
        <v>5</v>
      </c>
      <c r="C6" s="10"/>
      <c r="D6" s="11">
        <v>0</v>
      </c>
    </row>
    <row r="7" spans="1:4" ht="15.75">
      <c r="A7" s="8" t="s">
        <v>6</v>
      </c>
      <c r="B7" s="3" t="s">
        <v>7</v>
      </c>
      <c r="C7" s="10"/>
      <c r="D7" s="12">
        <f>'[1]Расчет сметы 2019'!$R$58</f>
        <v>13482900</v>
      </c>
    </row>
    <row r="8" spans="1:4" ht="15.75">
      <c r="A8" s="8" t="s">
        <v>8</v>
      </c>
      <c r="B8" s="3" t="s">
        <v>9</v>
      </c>
      <c r="C8" s="10">
        <v>15000</v>
      </c>
      <c r="D8" s="12">
        <f>'[1]Расчет сметы 2019'!$R$59</f>
        <v>975000</v>
      </c>
    </row>
    <row r="9" spans="1:6" ht="15.75">
      <c r="A9" s="8" t="s">
        <v>10</v>
      </c>
      <c r="B9" s="3" t="s">
        <v>11</v>
      </c>
      <c r="C9" s="13">
        <v>5000</v>
      </c>
      <c r="D9" s="12">
        <f>'[1]Расчет сметы 2019'!$R$62</f>
        <v>1506250</v>
      </c>
      <c r="F9" s="14"/>
    </row>
    <row r="10" spans="1:4" ht="15.75">
      <c r="A10" s="8"/>
      <c r="B10" s="3" t="s">
        <v>12</v>
      </c>
      <c r="C10" s="10">
        <v>4000</v>
      </c>
      <c r="D10" s="12">
        <f>'[1]Расчет сметы 2019'!$R$68</f>
        <v>260000</v>
      </c>
    </row>
    <row r="11" spans="1:4" ht="15.75">
      <c r="A11" s="8" t="s">
        <v>13</v>
      </c>
      <c r="B11" s="15" t="s">
        <v>14</v>
      </c>
      <c r="C11" s="2"/>
      <c r="D11" s="11"/>
    </row>
    <row r="12" spans="1:4" ht="15.75">
      <c r="A12" s="8"/>
      <c r="B12" s="5" t="s">
        <v>15</v>
      </c>
      <c r="C12" s="6"/>
      <c r="D12" s="16">
        <f>SUM(D6:D11)</f>
        <v>16224150</v>
      </c>
    </row>
    <row r="13" spans="1:4" ht="15.75">
      <c r="A13" s="2"/>
      <c r="B13" s="5" t="s">
        <v>16</v>
      </c>
      <c r="C13" s="6"/>
      <c r="D13" s="7"/>
    </row>
    <row r="14" spans="1:4" ht="15.75">
      <c r="A14" s="8" t="s">
        <v>17</v>
      </c>
      <c r="B14" s="17" t="s">
        <v>18</v>
      </c>
      <c r="C14" s="2"/>
      <c r="D14" s="12">
        <f>'[2]Расшифровка сметы'!E5</f>
        <v>7730300</v>
      </c>
    </row>
    <row r="15" spans="1:4" ht="31.5">
      <c r="A15" s="8" t="s">
        <v>19</v>
      </c>
      <c r="B15" s="17" t="s">
        <v>20</v>
      </c>
      <c r="C15" s="2"/>
      <c r="D15" s="12">
        <f>'[2]Расшифровка сметы'!E6</f>
        <v>102000</v>
      </c>
    </row>
    <row r="16" spans="1:4" ht="15.75">
      <c r="A16" s="2">
        <v>2</v>
      </c>
      <c r="B16" s="17" t="s">
        <v>21</v>
      </c>
      <c r="C16" s="2"/>
      <c r="D16" s="18">
        <f>'[2]Расшифровка сметы'!E7</f>
        <v>2334550.6</v>
      </c>
    </row>
    <row r="17" spans="1:4" ht="47.25">
      <c r="A17" s="2">
        <v>3</v>
      </c>
      <c r="B17" s="17" t="s">
        <v>22</v>
      </c>
      <c r="C17" s="2"/>
      <c r="D17" s="12">
        <f>'[2]Расшифровка сметы'!E8</f>
        <v>90000</v>
      </c>
    </row>
    <row r="18" spans="1:4" ht="15.75">
      <c r="A18" s="2">
        <v>4</v>
      </c>
      <c r="B18" s="17" t="s">
        <v>23</v>
      </c>
      <c r="C18" s="2"/>
      <c r="D18" s="12">
        <f>'[2]Расшифровка сметы'!E9+'[2]Расшифровка сметы'!E10+'[2]Расшифровка сметы'!E11</f>
        <v>66000</v>
      </c>
    </row>
    <row r="19" spans="1:4" ht="15.75">
      <c r="A19" s="2">
        <v>5</v>
      </c>
      <c r="B19" s="19" t="s">
        <v>24</v>
      </c>
      <c r="C19" s="2"/>
      <c r="D19" s="12">
        <f>'[2]Расшифровка сметы'!E12+'[2]Расшифровка сметы'!E13+'[2]Расшифровка сметы'!E14+'[2]Расшифровка сметы'!E15+'[2]Расшифровка сметы'!E16+'[2]Расшифровка сметы'!E17+'[2]Расшифровка сметы'!E18</f>
        <v>1322480</v>
      </c>
    </row>
    <row r="20" spans="1:4" ht="15.75">
      <c r="A20" s="2">
        <v>6</v>
      </c>
      <c r="B20" s="19" t="s">
        <v>25</v>
      </c>
      <c r="C20" s="2"/>
      <c r="D20" s="12">
        <f>'[2]Расшифровка сметы'!E19</f>
        <v>70000</v>
      </c>
    </row>
    <row r="21" spans="1:4" ht="31.5">
      <c r="A21" s="2">
        <v>7</v>
      </c>
      <c r="B21" s="17" t="s">
        <v>26</v>
      </c>
      <c r="C21" s="2"/>
      <c r="D21" s="12">
        <f>'[2]Расшифровка сметы'!E20+'[2]Расшифровка сметы'!E21+'[2]Расшифровка сметы'!E22</f>
        <v>33500</v>
      </c>
    </row>
    <row r="22" spans="1:8" ht="15.75">
      <c r="A22" s="2">
        <v>8</v>
      </c>
      <c r="B22" s="17" t="s">
        <v>27</v>
      </c>
      <c r="C22" s="2"/>
      <c r="D22" s="12">
        <f>'[2]Расшифровка сметы'!E24+'[2]Расшифровка сметы'!E25+'[2]Расшифровка сметы'!E26</f>
        <v>106800</v>
      </c>
      <c r="H22" s="1" t="s">
        <v>28</v>
      </c>
    </row>
    <row r="23" spans="1:4" ht="15.75">
      <c r="A23" s="2">
        <v>9</v>
      </c>
      <c r="B23" s="17" t="s">
        <v>29</v>
      </c>
      <c r="C23" s="2"/>
      <c r="D23" s="12">
        <f>'[2]Расшифровка сметы'!E28+'[2]Расшифровка сметы'!E29+'[2]Расшифровка сметы'!E30+'[2]Расшифровка сметы'!E31</f>
        <v>100000</v>
      </c>
    </row>
    <row r="24" spans="1:4" ht="15.75">
      <c r="A24" s="2">
        <v>10</v>
      </c>
      <c r="B24" s="17" t="s">
        <v>30</v>
      </c>
      <c r="C24" s="20"/>
      <c r="D24" s="21">
        <f>'[2]Расшифровка сметы'!E33+'[2]Расшифровка сметы'!E34+'[2]Расшифровка сметы'!E35+'[2]Расшифровка сметы'!E36</f>
        <v>279100</v>
      </c>
    </row>
    <row r="25" spans="1:4" ht="31.5">
      <c r="A25" s="8" t="s">
        <v>31</v>
      </c>
      <c r="B25" s="22" t="s">
        <v>32</v>
      </c>
      <c r="C25" s="20"/>
      <c r="D25" s="21">
        <f>'[2]Расшифровка сметы'!E37+'[2]Расшифровка сметы'!E38+'[2]Расшифровка сметы'!E39+'[2]Расшифровка сметы'!E40+'[2]Расшифровка сметы'!E41+'[2]Расшифровка сметы'!E42</f>
        <v>261800</v>
      </c>
    </row>
    <row r="26" spans="1:4" ht="31.5">
      <c r="A26" s="8" t="s">
        <v>33</v>
      </c>
      <c r="B26" s="22" t="str">
        <f>'[2]Расшифровка сметы'!D43</f>
        <v>Создание информационной  программы для внутреннего учета  членов А "СО"</v>
      </c>
      <c r="C26" s="20"/>
      <c r="D26" s="21">
        <f>'[2]Расшифровка сметы'!E43</f>
        <v>198750</v>
      </c>
    </row>
    <row r="27" spans="1:4" ht="15.75">
      <c r="A27" s="2">
        <v>12</v>
      </c>
      <c r="B27" s="17" t="s">
        <v>34</v>
      </c>
      <c r="C27" s="20"/>
      <c r="D27" s="21">
        <f>'[2]Расшифровка сметы'!E46+'[2]Расшифровка сметы'!E47+'[2]Расшифровка сметы'!E48+'[2]Расшифровка сметы'!E49+'[2]Расшифровка сметы'!E50+'[2]Расшифровка сметы'!E51</f>
        <v>49763</v>
      </c>
    </row>
    <row r="28" spans="1:4" ht="15.75">
      <c r="A28" s="2">
        <v>13</v>
      </c>
      <c r="B28" s="23" t="s">
        <v>35</v>
      </c>
      <c r="C28" s="20"/>
      <c r="D28" s="21">
        <f>'[2]Расшифровка сметы'!E56+'[2]Расшифровка сметы'!E57</f>
        <v>49500</v>
      </c>
    </row>
    <row r="29" spans="1:4" ht="15.75">
      <c r="A29" s="2">
        <v>14</v>
      </c>
      <c r="B29" s="17" t="s">
        <v>36</v>
      </c>
      <c r="C29" s="24"/>
      <c r="D29" s="12">
        <f>'[2]Расшифровка сметы'!E58</f>
        <v>42000</v>
      </c>
    </row>
    <row r="30" spans="1:4" ht="15.75">
      <c r="A30" s="2">
        <v>15</v>
      </c>
      <c r="B30" s="17" t="s">
        <v>37</v>
      </c>
      <c r="C30" s="2"/>
      <c r="D30" s="12">
        <f>'[2]Расшифровка сметы'!E59+'[2]Расшифровка сметы'!E60+'[2]Расшифровка сметы'!E61+'[2]Расшифровка сметы'!E62+'[2]Расшифровка сметы'!E63</f>
        <v>294251</v>
      </c>
    </row>
    <row r="31" spans="1:4" ht="31.5">
      <c r="A31" s="2">
        <v>16</v>
      </c>
      <c r="B31" s="17" t="s">
        <v>38</v>
      </c>
      <c r="C31" s="2"/>
      <c r="D31" s="12">
        <f>'[2]Расшифровка сметы'!E64+'[2]Расшифровка сметы'!E65+'[2]Расшифровка сметы'!E66+'[2]Расшифровка сметы'!E67+'[2]Расшифровка сметы'!E68+'[2]Расшифровка сметы'!E69</f>
        <v>442584</v>
      </c>
    </row>
    <row r="32" spans="1:4" ht="15.75">
      <c r="A32" s="2">
        <v>17</v>
      </c>
      <c r="B32" s="17" t="s">
        <v>39</v>
      </c>
      <c r="C32" s="2"/>
      <c r="D32" s="12">
        <f>'[2]Расшифровка сметы'!E74</f>
        <v>9240</v>
      </c>
    </row>
    <row r="33" spans="1:4" ht="31.5">
      <c r="A33" s="2">
        <v>18</v>
      </c>
      <c r="B33" s="17" t="s">
        <v>40</v>
      </c>
      <c r="C33" s="2"/>
      <c r="D33" s="12">
        <f>'[2]Расшифровка сметы'!E76+'[2]Расшифровка сметы'!E77+'[2]Расшифровка сметы'!E78+'[2]Расшифровка сметы'!E79+'[2]Расшифровка сметы'!E80+'[2]Расшифровка сметы'!E81+'[2]Расшифровка сметы'!E82+'[2]Расшифровка сметы'!E83</f>
        <v>112976</v>
      </c>
    </row>
    <row r="34" spans="1:4" ht="15.75">
      <c r="A34" s="2">
        <v>19</v>
      </c>
      <c r="B34" s="17" t="s">
        <v>41</v>
      </c>
      <c r="C34" s="2"/>
      <c r="D34" s="12">
        <f>'[2]Расшифровка сметы'!E84+'[2]Расшифровка сметы'!E85</f>
        <v>422000</v>
      </c>
    </row>
    <row r="35" spans="1:4" ht="15.75">
      <c r="A35" s="2">
        <v>20</v>
      </c>
      <c r="B35" s="17" t="s">
        <v>42</v>
      </c>
      <c r="C35" s="2"/>
      <c r="D35" s="12">
        <f>'[2]Расшифровка сметы'!E89</f>
        <v>30000</v>
      </c>
    </row>
    <row r="36" spans="1:4" ht="15.75">
      <c r="A36" s="2">
        <v>21</v>
      </c>
      <c r="B36" s="17" t="s">
        <v>43</v>
      </c>
      <c r="C36" s="25"/>
      <c r="D36" s="26">
        <f>'[2]Расшифровка сметы'!E97+'[2]Расшифровка сметы'!E98+'[2]Расшифровка сметы'!E99+'[2]Расшифровка сметы'!E100</f>
        <v>1506250</v>
      </c>
    </row>
    <row r="37" spans="1:4" ht="15.75">
      <c r="A37" s="2">
        <v>22</v>
      </c>
      <c r="B37" s="17" t="s">
        <v>44</v>
      </c>
      <c r="C37" s="2"/>
      <c r="D37" s="12">
        <f>'[2]Расшифровка сметы'!E91</f>
        <v>63000</v>
      </c>
    </row>
    <row r="38" spans="1:4" ht="31.5">
      <c r="A38" s="2">
        <v>23</v>
      </c>
      <c r="B38" s="27" t="s">
        <v>45</v>
      </c>
      <c r="C38" s="28"/>
      <c r="D38" s="29">
        <f>'[2]Расшифровка сметы'!E92+'[2]Расшифровка сметы'!E93+'[2]Расшифровка сметы'!E94+'[2]Расшифровка сметы'!E95+'[2]Расшифровка сметы'!E96</f>
        <v>17120</v>
      </c>
    </row>
    <row r="39" spans="1:4" ht="15.75">
      <c r="A39" s="2">
        <v>24</v>
      </c>
      <c r="B39" s="17" t="s">
        <v>46</v>
      </c>
      <c r="C39" s="2"/>
      <c r="D39" s="12">
        <f>'[2]Расшифровка сметы'!E75</f>
        <v>6000</v>
      </c>
    </row>
    <row r="40" spans="1:8" ht="15.75">
      <c r="A40" s="2">
        <v>25</v>
      </c>
      <c r="B40" s="17" t="s">
        <v>47</v>
      </c>
      <c r="C40" s="2"/>
      <c r="D40" s="12">
        <f>'[2]Расшифровка сметы'!E70+'[2]Расшифровка сметы'!E71+'[2]Расшифровка сметы'!E72+'[2]Расшифровка сметы'!E73</f>
        <v>50000</v>
      </c>
      <c r="H40" s="30"/>
    </row>
    <row r="41" spans="1:4" ht="31.5">
      <c r="A41" s="2">
        <v>26</v>
      </c>
      <c r="B41" s="17" t="s">
        <v>48</v>
      </c>
      <c r="C41" s="10"/>
      <c r="D41" s="12">
        <f>'[2]Расшифровка сметы'!E90</f>
        <v>0</v>
      </c>
    </row>
    <row r="42" spans="1:4" ht="15.75">
      <c r="A42" s="2">
        <v>27</v>
      </c>
      <c r="B42" s="17" t="s">
        <v>49</v>
      </c>
      <c r="C42" s="10"/>
      <c r="D42" s="12">
        <f>'[2]Расшифровка сметы'!E102</f>
        <v>0</v>
      </c>
    </row>
    <row r="43" spans="1:4" ht="15.75">
      <c r="A43" s="2">
        <v>28</v>
      </c>
      <c r="B43" s="17" t="s">
        <v>50</v>
      </c>
      <c r="C43" s="10"/>
      <c r="D43" s="12">
        <f>'[2]Расшифровка сметы'!E104</f>
        <v>170000</v>
      </c>
    </row>
    <row r="44" spans="1:4" ht="15.75">
      <c r="A44" s="2">
        <v>29</v>
      </c>
      <c r="B44" s="3" t="s">
        <v>51</v>
      </c>
      <c r="C44" s="31"/>
      <c r="D44" s="18">
        <f>'[2]Расшифровка сметы'!E54+'[2]Расшифровка сметы'!E55</f>
        <v>182936.69679999998</v>
      </c>
    </row>
    <row r="45" spans="1:4" ht="15.75">
      <c r="A45" s="2">
        <v>30</v>
      </c>
      <c r="B45" s="32" t="s">
        <v>52</v>
      </c>
      <c r="C45" s="2"/>
      <c r="D45" s="12">
        <f>'[2]Расшифровка сметы'!E103</f>
        <v>81249</v>
      </c>
    </row>
    <row r="46" spans="1:4" ht="15.75">
      <c r="A46" s="25"/>
      <c r="B46" s="33" t="s">
        <v>53</v>
      </c>
      <c r="C46" s="34"/>
      <c r="D46" s="35">
        <f>SUM(D14:D45)</f>
        <v>16224150.296799999</v>
      </c>
    </row>
    <row r="47" spans="1:4" ht="15.75">
      <c r="A47" s="25"/>
      <c r="B47" s="36" t="s">
        <v>54</v>
      </c>
      <c r="C47" s="25"/>
      <c r="D47" s="37">
        <f>D12-D46</f>
        <v>-0.29679999873042107</v>
      </c>
    </row>
    <row r="49" spans="2:4" ht="15.75">
      <c r="B49" s="38" t="s">
        <v>55</v>
      </c>
      <c r="C49" s="44" t="s">
        <v>56</v>
      </c>
      <c r="D49" s="44"/>
    </row>
  </sheetData>
  <sheetProtection/>
  <mergeCells count="6">
    <mergeCell ref="A1:C1"/>
    <mergeCell ref="A2:A3"/>
    <mergeCell ref="B2:B3"/>
    <mergeCell ref="C2:C3"/>
    <mergeCell ref="D2:D3"/>
    <mergeCell ref="C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2018-12-05T06:24:51Z</dcterms:created>
  <dcterms:modified xsi:type="dcterms:W3CDTF">2018-12-05T06:59:15Z</dcterms:modified>
  <cp:category/>
  <cp:version/>
  <cp:contentType/>
  <cp:contentStatus/>
</cp:coreProperties>
</file>